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yton\Downloads\"/>
    </mc:Choice>
  </mc:AlternateContent>
  <xr:revisionPtr revIDLastSave="0" documentId="8_{4D5D858C-CB74-4A49-9552-B24A51451653}" xr6:coauthVersionLast="47" xr6:coauthVersionMax="47" xr10:uidLastSave="{00000000-0000-0000-0000-000000000000}"/>
  <bookViews>
    <workbookView xWindow="-108" yWindow="-108" windowWidth="23256" windowHeight="12456" xr2:uid="{DDF011F2-9845-46AC-AFDD-EB44C2D5E939}"/>
  </bookViews>
  <sheets>
    <sheet name="Estudo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E12" i="1"/>
  <c r="D12" i="1"/>
  <c r="C12" i="1"/>
  <c r="B12" i="1"/>
  <c r="H10" i="1"/>
  <c r="G10" i="1"/>
  <c r="I9" i="1"/>
  <c r="I8" i="1"/>
  <c r="I7" i="1"/>
  <c r="I6" i="1"/>
  <c r="I5" i="1"/>
  <c r="I4" i="1"/>
  <c r="I3" i="1"/>
  <c r="H9" i="1"/>
  <c r="H8" i="1"/>
  <c r="H7" i="1"/>
  <c r="H6" i="1"/>
  <c r="H5" i="1"/>
  <c r="H4" i="1"/>
  <c r="H3" i="1"/>
  <c r="G9" i="1"/>
  <c r="G8" i="1"/>
  <c r="G7" i="1"/>
  <c r="G6" i="1"/>
  <c r="G5" i="1"/>
  <c r="G4" i="1"/>
  <c r="G3" i="1"/>
  <c r="C7" i="1"/>
  <c r="F7" i="1"/>
  <c r="F6" i="1"/>
  <c r="F3" i="1"/>
  <c r="E6" i="1"/>
  <c r="E9" i="1"/>
  <c r="E8" i="1"/>
  <c r="E5" i="1"/>
  <c r="E4" i="1"/>
  <c r="E3" i="1"/>
  <c r="D9" i="1"/>
  <c r="D8" i="1"/>
  <c r="D6" i="1"/>
  <c r="D5" i="1"/>
  <c r="D4" i="1"/>
  <c r="D3" i="1"/>
  <c r="C9" i="1"/>
  <c r="C8" i="1"/>
  <c r="C6" i="1"/>
  <c r="C5" i="1"/>
  <c r="C4" i="1"/>
  <c r="C3" i="1"/>
  <c r="B7" i="1"/>
  <c r="B6" i="1"/>
  <c r="D7" i="1" l="1"/>
</calcChain>
</file>

<file path=xl/sharedStrings.xml><?xml version="1.0" encoding="utf-8"?>
<sst xmlns="http://schemas.openxmlformats.org/spreadsheetml/2006/main" count="16" uniqueCount="16">
  <si>
    <t>Procurador Jurídico</t>
  </si>
  <si>
    <t>Diretor Legislativo</t>
  </si>
  <si>
    <t>Tec. Informática</t>
  </si>
  <si>
    <t>Tec. Administrativo</t>
  </si>
  <si>
    <t>Assessor Jurídico Presidência</t>
  </si>
  <si>
    <t>Contador</t>
  </si>
  <si>
    <t>Controle Interno</t>
  </si>
  <si>
    <t>Jan/24</t>
  </si>
  <si>
    <t>Fev a Dez/24</t>
  </si>
  <si>
    <t>13º Sal</t>
  </si>
  <si>
    <t>Férias</t>
  </si>
  <si>
    <t>Total</t>
  </si>
  <si>
    <t>INSS</t>
  </si>
  <si>
    <t>FGTS</t>
  </si>
  <si>
    <t>Auxilio Cesta</t>
  </si>
  <si>
    <t>Cargos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</si>
</sst>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4" fontId="1" fillId="2" borderId="1" xfId="0" applyNumberFormat="1" applyFont="1" applyFill="1" applyBorder="1"/>
    <xf numFmtId="16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53519-CE0E-4719-B1E1-FBD37F117741}">
  <dimension ref="A1:M12"/>
  <sheetViews>
    <sheetView tabSelected="1" workbookViewId="0"/>
  </sheetViews>
  <sheetFormatPr defaultRowHeight="14.4" x14ac:dyDescent="0.3"/>
  <cols>
    <col min="1" max="1" width="24.6640625" bestFit="1" customWidth="1"/>
    <col min="2" max="2" width="12.44140625" style="1" customWidth="1"/>
    <col min="3" max="3" width="12.44140625" style="1" hidden="1" customWidth="1"/>
    <col min="4" max="4" width="12.44140625" style="1" customWidth="1"/>
    <col min="5" max="13" width="10.88671875" style="1" customWidth="1"/>
  </cols>
  <sheetData>
    <row r="1" spans="1:13" x14ac:dyDescent="0.3">
      <c r="A1" s="3"/>
      <c r="B1" s="3"/>
      <c r="C1" s="4"/>
      <c r="D1" s="3"/>
      <c r="E1" s="3"/>
      <c r="F1" s="3"/>
      <c r="G1" s="3"/>
      <c r="H1" s="3"/>
      <c r="I1" s="3"/>
      <c r="J1" s="2"/>
      <c r="K1" s="2"/>
      <c r="L1" s="2"/>
      <c r="M1" s="2"/>
    </row>
    <row r="2" spans="1:13" x14ac:dyDescent="0.3">
      <c r="A2" s="5" t="s">
        <v>15</v>
      </c>
      <c r="B2" s="5" t="s">
        <v>7</v>
      </c>
      <c r="C2" s="6"/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2"/>
      <c r="K2" s="2"/>
      <c r="L2" s="2"/>
      <c r="M2" s="2"/>
    </row>
    <row r="3" spans="1:13" x14ac:dyDescent="0.3">
      <c r="A3" s="7" t="s">
        <v>1</v>
      </c>
      <c r="B3" s="8">
        <v>4139.0200000000004</v>
      </c>
      <c r="C3" s="8">
        <f>B3*1.0472</f>
        <v>4334.3817440000003</v>
      </c>
      <c r="D3" s="8">
        <f>C3*11</f>
        <v>47678.199184000005</v>
      </c>
      <c r="E3" s="8">
        <f>C3</f>
        <v>4334.3817440000003</v>
      </c>
      <c r="F3" s="8">
        <f>C3/3</f>
        <v>1444.7939146666668</v>
      </c>
      <c r="G3" s="8">
        <f>B3+D3+E3+F3</f>
        <v>57596.394842666668</v>
      </c>
      <c r="H3" s="8">
        <f>G3*0.21</f>
        <v>12095.24291696</v>
      </c>
      <c r="I3" s="8">
        <f>G3*0.08</f>
        <v>4607.7115874133333</v>
      </c>
    </row>
    <row r="4" spans="1:13" x14ac:dyDescent="0.3">
      <c r="A4" s="7" t="s">
        <v>4</v>
      </c>
      <c r="B4" s="8">
        <v>0</v>
      </c>
      <c r="C4" s="8">
        <f>5225.42*1.0472</f>
        <v>5472.0598239999999</v>
      </c>
      <c r="D4" s="8">
        <f t="shared" ref="D4:D9" si="0">C4*11</f>
        <v>60192.658064000003</v>
      </c>
      <c r="E4" s="8">
        <f>(C4/12)*11</f>
        <v>5016.054838666666</v>
      </c>
      <c r="F4" s="8">
        <v>0</v>
      </c>
      <c r="G4" s="8">
        <f t="shared" ref="G4:G9" si="1">B4+D4+E4+F4</f>
        <v>65208.712902666666</v>
      </c>
      <c r="H4" s="8">
        <f t="shared" ref="H4:H10" si="2">G4*0.21</f>
        <v>13693.829709559999</v>
      </c>
      <c r="I4" s="8">
        <f t="shared" ref="I4:I10" si="3">G4*0.08</f>
        <v>5216.6970322133338</v>
      </c>
    </row>
    <row r="5" spans="1:13" x14ac:dyDescent="0.3">
      <c r="A5" s="7" t="s">
        <v>0</v>
      </c>
      <c r="B5" s="8">
        <v>4139.0200000000004</v>
      </c>
      <c r="C5" s="8">
        <f>B5*1.0472</f>
        <v>4334.3817440000003</v>
      </c>
      <c r="D5" s="8">
        <f t="shared" si="0"/>
        <v>47678.199184000005</v>
      </c>
      <c r="E5" s="8">
        <f>(C5/12)*11</f>
        <v>3973.1832653333336</v>
      </c>
      <c r="F5" s="8">
        <v>0</v>
      </c>
      <c r="G5" s="8">
        <f t="shared" si="1"/>
        <v>55790.402449333335</v>
      </c>
      <c r="H5" s="8">
        <f t="shared" si="2"/>
        <v>11715.98451436</v>
      </c>
      <c r="I5" s="8">
        <f t="shared" si="3"/>
        <v>4463.2321959466672</v>
      </c>
    </row>
    <row r="6" spans="1:13" x14ac:dyDescent="0.3">
      <c r="A6" s="7" t="s">
        <v>2</v>
      </c>
      <c r="B6" s="8">
        <f>2630.69+263.06+700</f>
        <v>3593.75</v>
      </c>
      <c r="C6" s="8">
        <f>B6*1.0472</f>
        <v>3763.3749999999995</v>
      </c>
      <c r="D6" s="8">
        <f t="shared" si="0"/>
        <v>41397.124999999993</v>
      </c>
      <c r="E6" s="8">
        <f>C6</f>
        <v>3763.3749999999995</v>
      </c>
      <c r="F6" s="8">
        <f>(C6/3)/2</f>
        <v>627.22916666666663</v>
      </c>
      <c r="G6" s="8">
        <f t="shared" si="1"/>
        <v>49381.479166666657</v>
      </c>
      <c r="H6" s="8">
        <f t="shared" si="2"/>
        <v>10370.110624999998</v>
      </c>
      <c r="I6" s="8">
        <f t="shared" si="3"/>
        <v>3950.5183333333325</v>
      </c>
    </row>
    <row r="7" spans="1:13" x14ac:dyDescent="0.3">
      <c r="A7" s="7" t="s">
        <v>3</v>
      </c>
      <c r="B7" s="8">
        <f>2630.69+804.99+52.61</f>
        <v>3488.2900000000004</v>
      </c>
      <c r="C7" s="8">
        <f>(B7*1.0472)-804.99</f>
        <v>2847.9472880000003</v>
      </c>
      <c r="D7" s="8">
        <f t="shared" si="0"/>
        <v>31327.420168000004</v>
      </c>
      <c r="E7" s="8">
        <v>3000</v>
      </c>
      <c r="F7" s="8">
        <f>(C7/3)/2</f>
        <v>474.65788133333336</v>
      </c>
      <c r="G7" s="8">
        <f t="shared" si="1"/>
        <v>38290.368049333338</v>
      </c>
      <c r="H7" s="8">
        <f t="shared" si="2"/>
        <v>8040.9772903600006</v>
      </c>
      <c r="I7" s="8">
        <f t="shared" si="3"/>
        <v>3063.2294439466673</v>
      </c>
    </row>
    <row r="8" spans="1:13" x14ac:dyDescent="0.3">
      <c r="A8" s="7" t="s">
        <v>5</v>
      </c>
      <c r="B8" s="8">
        <v>3580</v>
      </c>
      <c r="C8" s="8">
        <f>B8*1.0472</f>
        <v>3748.9759999999997</v>
      </c>
      <c r="D8" s="8">
        <f t="shared" si="0"/>
        <v>41238.735999999997</v>
      </c>
      <c r="E8" s="8">
        <f t="shared" ref="E8:E9" si="4">(C8/12)*11</f>
        <v>3436.5613333333326</v>
      </c>
      <c r="F8" s="8">
        <v>0</v>
      </c>
      <c r="G8" s="8">
        <f t="shared" si="1"/>
        <v>48255.297333333328</v>
      </c>
      <c r="H8" s="8">
        <f t="shared" si="2"/>
        <v>10133.612439999999</v>
      </c>
      <c r="I8" s="8">
        <f t="shared" si="3"/>
        <v>3860.4237866666663</v>
      </c>
    </row>
    <row r="9" spans="1:13" x14ac:dyDescent="0.3">
      <c r="A9" s="7" t="s">
        <v>6</v>
      </c>
      <c r="B9" s="8">
        <v>2630.69</v>
      </c>
      <c r="C9" s="8">
        <f>B9*1.0472</f>
        <v>2754.8585679999997</v>
      </c>
      <c r="D9" s="8">
        <f t="shared" si="0"/>
        <v>30303.444247999996</v>
      </c>
      <c r="E9" s="8">
        <f t="shared" si="4"/>
        <v>2525.2870206666666</v>
      </c>
      <c r="F9" s="8">
        <v>0</v>
      </c>
      <c r="G9" s="8">
        <f t="shared" si="1"/>
        <v>35459.421268666658</v>
      </c>
      <c r="H9" s="8">
        <f t="shared" si="2"/>
        <v>7446.4784664199979</v>
      </c>
      <c r="I9" s="8">
        <f t="shared" si="3"/>
        <v>2836.7537014933328</v>
      </c>
    </row>
    <row r="10" spans="1:13" x14ac:dyDescent="0.3">
      <c r="A10" s="7"/>
      <c r="B10" s="8"/>
      <c r="C10" s="8"/>
      <c r="D10" s="8"/>
      <c r="E10" s="8"/>
      <c r="F10" s="8"/>
      <c r="G10" s="9">
        <f>SUM(G3:G9)</f>
        <v>349982.07601266669</v>
      </c>
      <c r="H10" s="10">
        <f>SUM(H3:I9)</f>
        <v>101494.80204367331</v>
      </c>
      <c r="I10" s="10"/>
    </row>
    <row r="12" spans="1:13" x14ac:dyDescent="0.3">
      <c r="A12" s="7" t="s">
        <v>14</v>
      </c>
      <c r="B12" s="8">
        <f>321.54*4</f>
        <v>1286.1600000000001</v>
      </c>
      <c r="C12" s="8">
        <f>321.54*1.0472</f>
        <v>336.71668799999998</v>
      </c>
      <c r="D12" s="8">
        <f>(C12*7)*11</f>
        <v>25927.184975999997</v>
      </c>
      <c r="E12" s="8">
        <f>C12*7</f>
        <v>2357.0168159999998</v>
      </c>
      <c r="F12" s="8">
        <v>0</v>
      </c>
      <c r="G12" s="9">
        <f>B12+D12+E12</f>
        <v>29570.361791999996</v>
      </c>
    </row>
  </sheetData>
  <mergeCells count="1">
    <mergeCell ref="H10:I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Estudo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Cleyton</dc:creator>
  <cp:lastModifiedBy>Cleyton</cp:lastModifiedBy>
  <dcterms:created xsi:type="dcterms:W3CDTF">2024-01-30T00:31:32Z</dcterms:created>
  <dcterms:modified xsi:type="dcterms:W3CDTF">2024-01-30T00:52:48Z</dcterms:modified>
</cp:coreProperties>
</file>